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75" yWindow="420" windowWidth="11175" windowHeight="5310"/>
  </bookViews>
  <sheets>
    <sheet name="Utilities" sheetId="1" r:id="rId1"/>
  </sheets>
  <calcPr calcId="145621"/>
</workbook>
</file>

<file path=xl/calcChain.xml><?xml version="1.0" encoding="utf-8"?>
<calcChain xmlns="http://schemas.openxmlformats.org/spreadsheetml/2006/main">
  <c r="P15" i="1" l="1"/>
  <c r="M15" i="1"/>
  <c r="I15" i="1"/>
  <c r="G15" i="1"/>
  <c r="L14" i="1"/>
  <c r="K14" i="1"/>
  <c r="J14" i="1"/>
  <c r="H14" i="1"/>
  <c r="L13" i="1"/>
  <c r="K13" i="1"/>
  <c r="J13" i="1"/>
  <c r="H13" i="1"/>
  <c r="L12" i="1"/>
  <c r="K12" i="1"/>
  <c r="J12" i="1"/>
  <c r="H12" i="1"/>
  <c r="L11" i="1"/>
  <c r="J11" i="1"/>
  <c r="H11" i="1"/>
  <c r="N10" i="1"/>
  <c r="L10" i="1"/>
  <c r="K10" i="1"/>
  <c r="J10" i="1"/>
  <c r="H10" i="1"/>
  <c r="L9" i="1"/>
  <c r="K9" i="1"/>
  <c r="J9" i="1"/>
  <c r="H9" i="1"/>
  <c r="O8" i="1"/>
  <c r="O15" i="1" s="1"/>
  <c r="K8" i="1"/>
  <c r="L8" i="1" s="1"/>
  <c r="J8" i="1"/>
  <c r="H8" i="1"/>
  <c r="K7" i="1"/>
  <c r="L7" i="1" s="1"/>
  <c r="J7" i="1"/>
  <c r="H7" i="1"/>
  <c r="K6" i="1"/>
  <c r="L6" i="1" s="1"/>
  <c r="J6" i="1"/>
  <c r="H6" i="1"/>
  <c r="Q5" i="1"/>
  <c r="Q15" i="1" s="1"/>
  <c r="N5" i="1"/>
  <c r="N15" i="1" s="1"/>
  <c r="K5" i="1"/>
  <c r="K15" i="1" s="1"/>
  <c r="J5" i="1"/>
  <c r="J15" i="1" s="1"/>
  <c r="H5" i="1"/>
  <c r="H15" i="1" s="1"/>
  <c r="L5" i="1" l="1"/>
  <c r="L15" i="1" s="1"/>
</calcChain>
</file>

<file path=xl/sharedStrings.xml><?xml version="1.0" encoding="utf-8"?>
<sst xmlns="http://schemas.openxmlformats.org/spreadsheetml/2006/main" count="66" uniqueCount="19">
  <si>
    <t>OVERHEAD COSTS</t>
  </si>
  <si>
    <t>TOTAL COST PER ANNUM IN KSH</t>
  </si>
  <si>
    <t>ITEM</t>
  </si>
  <si>
    <t>70% of total Hospital</t>
  </si>
  <si>
    <t>Adult C&amp;T Only</t>
  </si>
  <si>
    <t>Hospital Program Only</t>
  </si>
  <si>
    <t xml:space="preserve">Electricity &amp; Water </t>
  </si>
  <si>
    <t>ND</t>
  </si>
  <si>
    <t>Insurance for Building &amp; Equipment</t>
  </si>
  <si>
    <t>Insurance for Motor Vehicles</t>
  </si>
  <si>
    <t>Motor Vehicle Running Costs</t>
  </si>
  <si>
    <t>Security</t>
  </si>
  <si>
    <t>Telephone &amp; Internet</t>
  </si>
  <si>
    <t>Cleaning services</t>
  </si>
  <si>
    <t>Office Supplies</t>
  </si>
  <si>
    <t>Office Stationery</t>
  </si>
  <si>
    <t>Repairs n Maintenance</t>
  </si>
  <si>
    <t>TOTALS</t>
  </si>
  <si>
    <t xml:space="preserve">ANNUAL UTILITY COSTS programs only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</si>
</sst>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6">
    <xf numFmtId="0" fontId="0" fillId="0" borderId="0" xfId="0"/>
    <xf numFmtId="0" fontId="0" fillId="2" borderId="0" xfId="0" applyFill="1"/>
    <xf numFmtId="0" fontId="0" fillId="0" borderId="1" xfId="0" applyBorder="1"/>
    <xf numFmtId="0" fontId="4" fillId="0" borderId="0" xfId="0" applyFont="1"/>
    <xf numFmtId="0" fontId="2" fillId="4" borderId="0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1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0" borderId="0" xfId="0" applyFont="1"/>
    <xf numFmtId="0" fontId="2" fillId="5" borderId="1" xfId="0" applyFont="1" applyFill="1" applyBorder="1" applyAlignment="1">
      <alignment wrapText="1"/>
    </xf>
    <xf numFmtId="0" fontId="2" fillId="6" borderId="1" xfId="0" applyFont="1" applyFill="1" applyBorder="1"/>
    <xf numFmtId="43" fontId="0" fillId="0" borderId="1" xfId="1" applyFont="1" applyBorder="1"/>
    <xf numFmtId="43" fontId="0" fillId="6" borderId="1" xfId="1" applyFont="1" applyFill="1" applyBorder="1"/>
    <xf numFmtId="0" fontId="0" fillId="0" borderId="6" xfId="0" applyBorder="1" applyAlignment="1">
      <alignment vertical="top" wrapText="1"/>
    </xf>
    <xf numFmtId="43" fontId="0" fillId="0" borderId="1" xfId="1" applyFont="1" applyBorder="1" applyAlignment="1">
      <alignment wrapText="1"/>
    </xf>
    <xf numFmtId="0" fontId="2" fillId="0" borderId="1" xfId="0" applyFont="1" applyBorder="1"/>
    <xf numFmtId="43" fontId="2" fillId="0" borderId="1" xfId="1" applyFont="1" applyBorder="1"/>
    <xf numFmtId="0" fontId="2" fillId="0" borderId="1" xfId="0" applyFont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0" fillId="0" borderId="6" xfId="0" applyBorder="1" applyAlignment="1">
      <alignment horizontal="right"/>
    </xf>
    <xf numFmtId="0" fontId="0" fillId="0" borderId="7" xfId="0" applyBorder="1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5"/>
  <sheetViews>
    <sheetView tabSelected="1" topLeftCell="B1" workbookViewId="0">
      <pane xSplit="4" ySplit="4" topLeftCell="F6" activePane="bottomRight" state="frozen"/>
      <selection activeCell="B1" sqref="B1"/>
      <selection pane="topRight" activeCell="G1" sqref="G1"/>
      <selection pane="bottomLeft" activeCell="B5" sqref="B5"/>
      <selection pane="bottomRight" activeCell="O8" sqref="O8"/>
    </sheetView>
  </sheetViews>
  <sheetFormatPr defaultRowHeight="15" x14ac:dyDescent="0.25"/>
  <cols>
    <col min="2" max="2" width="20.42578125" customWidth="1"/>
    <col min="3" max="3" width="5.7109375" hidden="1" customWidth="1"/>
    <col min="4" max="6" width="5" hidden="1" customWidth="1"/>
    <col min="7" max="7" width="13.140625" hidden="1" customWidth="1"/>
    <col min="8" max="8" width="14" hidden="1" customWidth="1"/>
    <col min="9" max="10" width="13.140625" hidden="1" customWidth="1"/>
    <col min="11" max="11" width="14.7109375" hidden="1" customWidth="1"/>
    <col min="12" max="12" width="13.7109375" hidden="1" customWidth="1"/>
    <col min="13" max="17" width="14.140625" bestFit="1" customWidth="1"/>
  </cols>
  <sheetData>
    <row r="1" spans="1:17" ht="15.6" x14ac:dyDescent="0.3">
      <c r="A1" s="1"/>
      <c r="B1" s="18" t="s">
        <v>18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7" ht="14.45" x14ac:dyDescent="0.3">
      <c r="A2" s="2"/>
      <c r="B2" s="3" t="s">
        <v>0</v>
      </c>
      <c r="C2" s="19" t="s">
        <v>1</v>
      </c>
      <c r="D2" s="20"/>
      <c r="E2" s="20"/>
      <c r="F2" s="20"/>
      <c r="G2" s="20"/>
      <c r="H2" s="20"/>
      <c r="I2" s="20"/>
      <c r="J2" s="4"/>
    </row>
    <row r="3" spans="1:17" s="8" customFormat="1" ht="14.45" x14ac:dyDescent="0.3">
      <c r="A3" s="5"/>
      <c r="B3" s="5" t="s">
        <v>2</v>
      </c>
      <c r="C3" s="5">
        <v>2004</v>
      </c>
      <c r="D3" s="5">
        <v>2005</v>
      </c>
      <c r="E3" s="5">
        <v>2006</v>
      </c>
      <c r="F3" s="5">
        <v>2007</v>
      </c>
      <c r="G3" s="21">
        <v>2008</v>
      </c>
      <c r="H3" s="21"/>
      <c r="I3" s="22">
        <v>2009</v>
      </c>
      <c r="J3" s="23"/>
      <c r="K3" s="21">
        <v>2010</v>
      </c>
      <c r="L3" s="21"/>
      <c r="M3" s="6">
        <v>2011</v>
      </c>
      <c r="N3" s="6">
        <v>2012</v>
      </c>
      <c r="O3" s="6">
        <v>2013</v>
      </c>
      <c r="P3" s="7">
        <v>2014</v>
      </c>
      <c r="Q3" s="5">
        <v>2015</v>
      </c>
    </row>
    <row r="4" spans="1:17" s="8" customFormat="1" ht="28.9" x14ac:dyDescent="0.3">
      <c r="A4" s="5"/>
      <c r="B4" s="5"/>
      <c r="C4" s="5"/>
      <c r="D4" s="5"/>
      <c r="E4" s="5"/>
      <c r="F4" s="5"/>
      <c r="G4" s="9" t="s">
        <v>3</v>
      </c>
      <c r="H4" s="10" t="s">
        <v>4</v>
      </c>
      <c r="I4" s="9" t="s">
        <v>5</v>
      </c>
      <c r="J4" s="10" t="s">
        <v>4</v>
      </c>
      <c r="K4" s="9" t="s">
        <v>5</v>
      </c>
      <c r="L4" s="10" t="s">
        <v>4</v>
      </c>
      <c r="M4" s="9" t="s">
        <v>5</v>
      </c>
      <c r="N4" s="9" t="s">
        <v>5</v>
      </c>
      <c r="O4" s="9" t="s">
        <v>5</v>
      </c>
      <c r="P4" s="9" t="s">
        <v>5</v>
      </c>
      <c r="Q4" s="9" t="s">
        <v>5</v>
      </c>
    </row>
    <row r="5" spans="1:17" ht="14.45" x14ac:dyDescent="0.3">
      <c r="A5" s="2">
        <v>1</v>
      </c>
      <c r="B5" s="2" t="s">
        <v>6</v>
      </c>
      <c r="C5" s="2" t="s">
        <v>7</v>
      </c>
      <c r="D5" s="2" t="s">
        <v>7</v>
      </c>
      <c r="E5" s="2" t="s">
        <v>7</v>
      </c>
      <c r="F5" s="2" t="s">
        <v>7</v>
      </c>
      <c r="G5" s="11">
        <v>2180497</v>
      </c>
      <c r="H5" s="12">
        <f>G5*65%</f>
        <v>1417323.05</v>
      </c>
      <c r="I5" s="11">
        <v>3164839</v>
      </c>
      <c r="J5" s="12">
        <f>I5*65%</f>
        <v>2057145.35</v>
      </c>
      <c r="K5" s="11">
        <f>1921892+2443956+30696</f>
        <v>4396544</v>
      </c>
      <c r="L5" s="12">
        <f>K5*65%</f>
        <v>2857753.6</v>
      </c>
      <c r="M5" s="11">
        <v>5840858</v>
      </c>
      <c r="N5" s="11">
        <f>7462750-72096</f>
        <v>7390654</v>
      </c>
      <c r="O5" s="11">
        <v>5572736</v>
      </c>
      <c r="P5" s="11">
        <v>8433323</v>
      </c>
      <c r="Q5" s="11">
        <f>7579734-22680</f>
        <v>7557054</v>
      </c>
    </row>
    <row r="6" spans="1:17" ht="45" x14ac:dyDescent="0.25">
      <c r="A6" s="24">
        <v>2</v>
      </c>
      <c r="B6" s="13" t="s">
        <v>8</v>
      </c>
      <c r="C6" s="2" t="s">
        <v>7</v>
      </c>
      <c r="D6" s="2" t="s">
        <v>7</v>
      </c>
      <c r="E6" s="2" t="s">
        <v>7</v>
      </c>
      <c r="F6" s="2" t="s">
        <v>7</v>
      </c>
      <c r="G6" s="11"/>
      <c r="H6" s="12">
        <f t="shared" ref="H6:H14" si="0">G6*65%</f>
        <v>0</v>
      </c>
      <c r="I6" s="11">
        <v>568994</v>
      </c>
      <c r="J6" s="12">
        <f t="shared" ref="J6:J13" si="1">I6*65%</f>
        <v>369846.10000000003</v>
      </c>
      <c r="K6" s="11">
        <f>347028+235494</f>
        <v>582522</v>
      </c>
      <c r="L6" s="12">
        <f t="shared" ref="L6:L14" si="2">70%*K6*65%</f>
        <v>265047.51</v>
      </c>
      <c r="M6" s="11">
        <v>228373</v>
      </c>
      <c r="N6" s="11">
        <v>312166</v>
      </c>
      <c r="O6" s="11">
        <v>309684</v>
      </c>
      <c r="P6" s="11">
        <v>567184</v>
      </c>
      <c r="Q6" s="11">
        <v>581894</v>
      </c>
    </row>
    <row r="7" spans="1:17" ht="30" x14ac:dyDescent="0.25">
      <c r="A7" s="25"/>
      <c r="B7" s="13" t="s">
        <v>9</v>
      </c>
      <c r="C7" s="2" t="s">
        <v>7</v>
      </c>
      <c r="D7" s="2" t="s">
        <v>7</v>
      </c>
      <c r="E7" s="2" t="s">
        <v>7</v>
      </c>
      <c r="F7" s="2" t="s">
        <v>7</v>
      </c>
      <c r="G7" s="11"/>
      <c r="H7" s="12">
        <f t="shared" si="0"/>
        <v>0</v>
      </c>
      <c r="I7" s="11">
        <v>138959</v>
      </c>
      <c r="J7" s="12">
        <f t="shared" si="1"/>
        <v>90323.35</v>
      </c>
      <c r="K7" s="11">
        <f>302760+108413</f>
        <v>411173</v>
      </c>
      <c r="L7" s="12">
        <f t="shared" si="2"/>
        <v>187083.715</v>
      </c>
      <c r="M7" s="11">
        <v>463788</v>
      </c>
      <c r="N7" s="11">
        <v>360153</v>
      </c>
      <c r="O7" s="11">
        <v>490912</v>
      </c>
      <c r="P7" s="11">
        <v>404172</v>
      </c>
      <c r="Q7" s="11">
        <v>385534</v>
      </c>
    </row>
    <row r="8" spans="1:17" ht="28.9" x14ac:dyDescent="0.3">
      <c r="A8" s="2">
        <v>3</v>
      </c>
      <c r="B8" s="14" t="s">
        <v>10</v>
      </c>
      <c r="C8" s="2" t="s">
        <v>7</v>
      </c>
      <c r="D8" s="2" t="s">
        <v>7</v>
      </c>
      <c r="E8" s="2" t="s">
        <v>7</v>
      </c>
      <c r="F8" s="2" t="s">
        <v>7</v>
      </c>
      <c r="G8" s="11">
        <v>603852</v>
      </c>
      <c r="H8" s="12">
        <f t="shared" si="0"/>
        <v>392503.8</v>
      </c>
      <c r="I8" s="11">
        <v>608795</v>
      </c>
      <c r="J8" s="12">
        <f t="shared" si="1"/>
        <v>395716.75</v>
      </c>
      <c r="K8" s="11">
        <f>695543+352696</f>
        <v>1048239</v>
      </c>
      <c r="L8" s="12">
        <f t="shared" si="2"/>
        <v>476948.745</v>
      </c>
      <c r="M8" s="11">
        <v>2104228</v>
      </c>
      <c r="N8" s="11">
        <v>3212917</v>
      </c>
      <c r="O8" s="11">
        <f>1944704-22380</f>
        <v>1922324</v>
      </c>
      <c r="P8" s="11">
        <v>1766172</v>
      </c>
      <c r="Q8" s="11">
        <v>1113324</v>
      </c>
    </row>
    <row r="9" spans="1:17" ht="14.45" x14ac:dyDescent="0.3">
      <c r="A9" s="2">
        <v>4</v>
      </c>
      <c r="B9" s="2" t="s">
        <v>11</v>
      </c>
      <c r="C9" s="2" t="s">
        <v>7</v>
      </c>
      <c r="D9" s="2" t="s">
        <v>7</v>
      </c>
      <c r="E9" s="2" t="s">
        <v>7</v>
      </c>
      <c r="F9" s="2" t="s">
        <v>7</v>
      </c>
      <c r="G9" s="11">
        <v>37000</v>
      </c>
      <c r="H9" s="12">
        <f t="shared" si="0"/>
        <v>24050</v>
      </c>
      <c r="I9" s="11">
        <v>903367</v>
      </c>
      <c r="J9" s="12">
        <f t="shared" si="1"/>
        <v>587188.55000000005</v>
      </c>
      <c r="K9" s="11">
        <f>613928+979154</f>
        <v>1593082</v>
      </c>
      <c r="L9" s="12">
        <f t="shared" si="2"/>
        <v>724852.30999999994</v>
      </c>
      <c r="M9" s="11">
        <v>1720576</v>
      </c>
      <c r="N9" s="11">
        <v>2033615</v>
      </c>
      <c r="O9" s="11">
        <v>2198277</v>
      </c>
      <c r="P9" s="11">
        <v>2160697</v>
      </c>
      <c r="Q9" s="11">
        <v>2428287</v>
      </c>
    </row>
    <row r="10" spans="1:17" ht="14.45" x14ac:dyDescent="0.3">
      <c r="A10" s="2">
        <v>5</v>
      </c>
      <c r="B10" s="2" t="s">
        <v>12</v>
      </c>
      <c r="C10" s="2" t="s">
        <v>7</v>
      </c>
      <c r="D10" s="2" t="s">
        <v>7</v>
      </c>
      <c r="E10" s="2" t="s">
        <v>7</v>
      </c>
      <c r="F10" s="2" t="s">
        <v>7</v>
      </c>
      <c r="G10" s="11">
        <v>421925</v>
      </c>
      <c r="H10" s="12">
        <f t="shared" si="0"/>
        <v>274251.25</v>
      </c>
      <c r="I10" s="11">
        <v>553660</v>
      </c>
      <c r="J10" s="12">
        <f t="shared" si="1"/>
        <v>359879</v>
      </c>
      <c r="K10" s="11">
        <f>559610+571513+209820</f>
        <v>1340943</v>
      </c>
      <c r="L10" s="12">
        <f t="shared" si="2"/>
        <v>610129.06500000006</v>
      </c>
      <c r="M10" s="11">
        <v>1020561</v>
      </c>
      <c r="N10" s="11">
        <f>2308774-62947</f>
        <v>2245827</v>
      </c>
      <c r="O10" s="11">
        <v>1986581</v>
      </c>
      <c r="P10" s="11">
        <v>1821413</v>
      </c>
      <c r="Q10" s="11">
        <v>2417875</v>
      </c>
    </row>
    <row r="11" spans="1:17" ht="14.45" x14ac:dyDescent="0.3">
      <c r="A11" s="2">
        <v>6</v>
      </c>
      <c r="B11" s="2" t="s">
        <v>13</v>
      </c>
      <c r="C11" s="2" t="s">
        <v>7</v>
      </c>
      <c r="D11" s="2" t="s">
        <v>7</v>
      </c>
      <c r="E11" s="2" t="s">
        <v>7</v>
      </c>
      <c r="F11" s="2" t="s">
        <v>7</v>
      </c>
      <c r="G11" s="11"/>
      <c r="H11" s="12">
        <f t="shared" si="0"/>
        <v>0</v>
      </c>
      <c r="I11" s="11"/>
      <c r="J11" s="12">
        <f t="shared" si="1"/>
        <v>0</v>
      </c>
      <c r="K11" s="11"/>
      <c r="L11" s="12">
        <f t="shared" si="2"/>
        <v>0</v>
      </c>
      <c r="M11" s="11"/>
      <c r="N11" s="11"/>
      <c r="O11" s="11"/>
      <c r="P11" s="11"/>
      <c r="Q11" s="11"/>
    </row>
    <row r="12" spans="1:17" ht="14.45" x14ac:dyDescent="0.3">
      <c r="A12" s="2">
        <v>7</v>
      </c>
      <c r="B12" s="11" t="s">
        <v>14</v>
      </c>
      <c r="C12" s="2" t="s">
        <v>7</v>
      </c>
      <c r="D12" s="2" t="s">
        <v>7</v>
      </c>
      <c r="E12" s="2" t="s">
        <v>7</v>
      </c>
      <c r="F12" s="2" t="s">
        <v>7</v>
      </c>
      <c r="G12" s="11">
        <v>1042888</v>
      </c>
      <c r="H12" s="12">
        <f t="shared" si="0"/>
        <v>677877.20000000007</v>
      </c>
      <c r="I12" s="11">
        <v>1422165</v>
      </c>
      <c r="J12" s="12">
        <f t="shared" si="1"/>
        <v>924407.25</v>
      </c>
      <c r="K12" s="11">
        <f>590172+874113</f>
        <v>1464285</v>
      </c>
      <c r="L12" s="12">
        <f t="shared" si="2"/>
        <v>666249.67499999993</v>
      </c>
      <c r="M12" s="11">
        <v>1603402</v>
      </c>
      <c r="N12" s="11">
        <v>2214675</v>
      </c>
      <c r="O12" s="11">
        <v>2263201</v>
      </c>
      <c r="P12" s="11">
        <v>3172486</v>
      </c>
      <c r="Q12" s="11">
        <v>2512080</v>
      </c>
    </row>
    <row r="13" spans="1:17" ht="14.45" x14ac:dyDescent="0.3">
      <c r="A13" s="2">
        <v>8</v>
      </c>
      <c r="B13" s="11" t="s">
        <v>15</v>
      </c>
      <c r="C13" s="2" t="s">
        <v>7</v>
      </c>
      <c r="D13" s="2" t="s">
        <v>7</v>
      </c>
      <c r="E13" s="2" t="s">
        <v>7</v>
      </c>
      <c r="F13" s="2" t="s">
        <v>7</v>
      </c>
      <c r="G13" s="11"/>
      <c r="H13" s="12">
        <f t="shared" si="0"/>
        <v>0</v>
      </c>
      <c r="I13" s="11">
        <v>650320</v>
      </c>
      <c r="J13" s="12">
        <f t="shared" si="1"/>
        <v>422708</v>
      </c>
      <c r="K13" s="11">
        <f>167542+218711</f>
        <v>386253</v>
      </c>
      <c r="L13" s="12">
        <f t="shared" si="2"/>
        <v>175745.11499999999</v>
      </c>
      <c r="M13" s="11">
        <v>667847.31999999995</v>
      </c>
      <c r="N13" s="11">
        <v>864390</v>
      </c>
      <c r="O13" s="11">
        <v>764982</v>
      </c>
      <c r="P13" s="11">
        <v>804368</v>
      </c>
      <c r="Q13" s="11">
        <v>356469</v>
      </c>
    </row>
    <row r="14" spans="1:17" ht="14.45" x14ac:dyDescent="0.3">
      <c r="A14" s="2">
        <v>9</v>
      </c>
      <c r="B14" s="11" t="s">
        <v>16</v>
      </c>
      <c r="C14" s="2" t="s">
        <v>7</v>
      </c>
      <c r="D14" s="2" t="s">
        <v>7</v>
      </c>
      <c r="E14" s="2" t="s">
        <v>7</v>
      </c>
      <c r="F14" s="2" t="s">
        <v>7</v>
      </c>
      <c r="G14" s="11">
        <v>397929</v>
      </c>
      <c r="H14" s="12">
        <f t="shared" si="0"/>
        <v>258653.85</v>
      </c>
      <c r="I14" s="11">
        <v>1680151</v>
      </c>
      <c r="J14" s="12">
        <f>I14*65%</f>
        <v>1092098.1500000001</v>
      </c>
      <c r="K14" s="11">
        <f>454690+438249</f>
        <v>892939</v>
      </c>
      <c r="L14" s="12">
        <f t="shared" si="2"/>
        <v>406287.245</v>
      </c>
      <c r="M14" s="11">
        <v>2576291</v>
      </c>
      <c r="N14" s="11">
        <v>2849505</v>
      </c>
      <c r="O14" s="11">
        <v>5395829</v>
      </c>
      <c r="P14" s="11">
        <v>4111365</v>
      </c>
      <c r="Q14" s="11">
        <v>5803693</v>
      </c>
    </row>
    <row r="15" spans="1:17" s="8" customFormat="1" ht="14.45" x14ac:dyDescent="0.3">
      <c r="A15" s="17" t="s">
        <v>17</v>
      </c>
      <c r="B15" s="17"/>
      <c r="C15" s="15"/>
      <c r="D15" s="15"/>
      <c r="E15" s="15"/>
      <c r="F15" s="15"/>
      <c r="G15" s="16">
        <f>SUM(G5:G14)</f>
        <v>4684091</v>
      </c>
      <c r="H15" s="16">
        <f t="shared" ref="H15:P15" si="3">SUM(H5:H14)</f>
        <v>3044659.1500000004</v>
      </c>
      <c r="I15" s="16">
        <f t="shared" si="3"/>
        <v>9691250</v>
      </c>
      <c r="J15" s="16">
        <f t="shared" si="3"/>
        <v>6299312.5000000009</v>
      </c>
      <c r="K15" s="16">
        <f t="shared" si="3"/>
        <v>12115980</v>
      </c>
      <c r="L15" s="16">
        <f t="shared" si="3"/>
        <v>6370096.9800000004</v>
      </c>
      <c r="M15" s="16">
        <f t="shared" si="3"/>
        <v>16225924.32</v>
      </c>
      <c r="N15" s="16">
        <f t="shared" si="3"/>
        <v>21483902</v>
      </c>
      <c r="O15" s="16">
        <f t="shared" si="3"/>
        <v>20904526</v>
      </c>
      <c r="P15" s="16">
        <f t="shared" si="3"/>
        <v>23241180</v>
      </c>
      <c r="Q15" s="16">
        <f>SUM(Q5:Q14)</f>
        <v>23156210</v>
      </c>
    </row>
  </sheetData>
  <mergeCells count="7">
    <mergeCell ref="A15:B15"/>
    <mergeCell ref="B1:O1"/>
    <mergeCell ref="C2:I2"/>
    <mergeCell ref="G3:H3"/>
    <mergeCell ref="I3:J3"/>
    <mergeCell ref="K3:L3"/>
    <mergeCell ref="A6:A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Utilities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Nancy</dc:creator>
  <cp:lastModifiedBy>DR NJERU</cp:lastModifiedBy>
  <dcterms:created xsi:type="dcterms:W3CDTF">2017-04-11T17:27:50Z</dcterms:created>
  <dcterms:modified xsi:type="dcterms:W3CDTF">2020-03-21T16:30:11Z</dcterms:modified>
</cp:coreProperties>
</file>